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flexitricity.sharepoint.com/sites/FinanceOptimisationMain/Shared Documents/Levies and Submissions/Ofgem/CSS - Consolidated  Segmental Statements/2024/"/>
    </mc:Choice>
  </mc:AlternateContent>
  <xr:revisionPtr revIDLastSave="82" documentId="13_ncr:1_{1AAB4CBA-865B-4277-BD2B-D07E664BA972}" xr6:coauthVersionLast="47" xr6:coauthVersionMax="47" xr10:uidLastSave="{89FC9993-57DC-4DAF-8EA0-ED23E0E9844F}"/>
  <workbookProtection workbookAlgorithmName="SHA-512" workbookHashValue="IBLMageefGu7Le+MDsve1ZRQdg3bAxV6bgEZfoc3p7BQeAuw2VZIcQB/hxmSw5rm/6cyUia3ioduRGvzjEXsMw==" workbookSaltValue="uVDRR95nKNloGNBCoF1fTQ==" workbookSpinCount="100000" lockStructure="1"/>
  <bookViews>
    <workbookView xWindow="28680" yWindow="-1740" windowWidth="29040" windowHeight="15720" xr2:uid="{88095F3D-EE0B-4FC1-85C2-A32BAA3728FD}"/>
  </bookViews>
  <sheets>
    <sheet name="CSS RFI" sheetId="1" r:id="rId1"/>
    <sheet name="CSS Validatio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48" i="1" l="1"/>
  <c r="H34" i="1"/>
  <c r="H34" i="2" s="1"/>
  <c r="F46" i="1"/>
  <c r="F42" i="1"/>
  <c r="H20" i="1"/>
  <c r="F43" i="1"/>
  <c r="E34" i="2"/>
  <c r="F50" i="1"/>
  <c r="F25" i="2"/>
  <c r="F23" i="1"/>
  <c r="F23" i="2" s="1"/>
  <c r="F20" i="1"/>
  <c r="I20" i="1" s="1"/>
  <c r="I20" i="2" s="1"/>
  <c r="I30" i="1"/>
  <c r="I30" i="2" s="1"/>
  <c r="E14" i="1"/>
  <c r="H19" i="1"/>
  <c r="H19" i="2" s="1"/>
  <c r="E19" i="1"/>
  <c r="E19" i="2" s="1"/>
  <c r="I35" i="1"/>
  <c r="I35" i="2" s="1"/>
  <c r="I27" i="1"/>
  <c r="I27" i="2" s="1"/>
  <c r="I24" i="1"/>
  <c r="I24" i="2" s="1"/>
  <c r="I16" i="1"/>
  <c r="I16" i="2" s="1"/>
  <c r="I15" i="1"/>
  <c r="I15" i="2" s="1"/>
  <c r="G19" i="1"/>
  <c r="G19" i="2" s="1"/>
  <c r="H14" i="1"/>
  <c r="H14" i="2" s="1"/>
  <c r="G14" i="1"/>
  <c r="F14" i="1"/>
  <c r="E22" i="2"/>
  <c r="H35" i="2"/>
  <c r="G35" i="2"/>
  <c r="F35" i="2"/>
  <c r="E35" i="2"/>
  <c r="G34" i="2"/>
  <c r="F34" i="2"/>
  <c r="H33" i="2"/>
  <c r="G33" i="2"/>
  <c r="F33" i="2"/>
  <c r="E33" i="2"/>
  <c r="H30" i="2"/>
  <c r="G30" i="2"/>
  <c r="F30" i="2"/>
  <c r="E30" i="2"/>
  <c r="H27" i="2"/>
  <c r="G27" i="2"/>
  <c r="F27" i="2"/>
  <c r="E27" i="2"/>
  <c r="H25" i="2"/>
  <c r="G25" i="2"/>
  <c r="E25" i="2"/>
  <c r="H24" i="2"/>
  <c r="G24" i="2"/>
  <c r="F24" i="2"/>
  <c r="E24" i="2"/>
  <c r="H23" i="2"/>
  <c r="G23" i="2"/>
  <c r="E23" i="2"/>
  <c r="I22" i="2"/>
  <c r="H22" i="2"/>
  <c r="G22" i="2"/>
  <c r="F22" i="2"/>
  <c r="H20" i="2"/>
  <c r="G20" i="2"/>
  <c r="F20" i="2"/>
  <c r="E20" i="2"/>
  <c r="H16" i="2"/>
  <c r="G16" i="2"/>
  <c r="F16" i="2"/>
  <c r="E16" i="2"/>
  <c r="H15" i="2"/>
  <c r="G15" i="2"/>
  <c r="F15" i="2"/>
  <c r="E15" i="2"/>
  <c r="I25" i="1" l="1"/>
  <c r="I25" i="2" s="1"/>
  <c r="J25" i="1" s="1"/>
  <c r="F19" i="1"/>
  <c r="F19" i="2" s="1"/>
  <c r="I23" i="1"/>
  <c r="I23" i="2" s="1"/>
  <c r="G29" i="1"/>
  <c r="G31" i="1" s="1"/>
  <c r="E29" i="1"/>
  <c r="E31" i="1" s="1"/>
  <c r="E14" i="2"/>
  <c r="H29" i="1"/>
  <c r="H31" i="1" s="1"/>
  <c r="J34" i="1"/>
  <c r="J33" i="1"/>
  <c r="J24" i="1"/>
  <c r="F14" i="2"/>
  <c r="J30" i="1"/>
  <c r="J16" i="1"/>
  <c r="I14" i="1"/>
  <c r="I14" i="2" s="1"/>
  <c r="G14" i="2"/>
  <c r="J27" i="1"/>
  <c r="J20" i="1"/>
  <c r="J15" i="1"/>
  <c r="J23" i="1"/>
  <c r="J35" i="1"/>
  <c r="I19" i="1" l="1"/>
  <c r="I19" i="2" s="1"/>
  <c r="F29" i="1"/>
  <c r="F31" i="1" s="1"/>
  <c r="F31" i="2" s="1"/>
  <c r="E29" i="2"/>
  <c r="E31" i="2"/>
  <c r="H31" i="2"/>
  <c r="H29" i="2"/>
  <c r="G29" i="2"/>
  <c r="F29" i="2" l="1"/>
  <c r="I29" i="1"/>
  <c r="I29" i="2" s="1"/>
  <c r="G31" i="2"/>
  <c r="I31" i="1"/>
  <c r="I31" i="2" s="1"/>
</calcChain>
</file>

<file path=xl/sharedStrings.xml><?xml version="1.0" encoding="utf-8"?>
<sst xmlns="http://schemas.openxmlformats.org/spreadsheetml/2006/main" count="124" uniqueCount="52">
  <si>
    <t>Consolidated Segmental Statement</t>
  </si>
  <si>
    <t>Template Version</t>
  </si>
  <si>
    <t>v1.1</t>
  </si>
  <si>
    <t>Field</t>
  </si>
  <si>
    <t>Response</t>
  </si>
  <si>
    <t>Supplier Name</t>
  </si>
  <si>
    <t>Company No</t>
  </si>
  <si>
    <t>Financial Year</t>
  </si>
  <si>
    <t>#ID</t>
  </si>
  <si>
    <t xml:space="preserve"> Unit</t>
  </si>
  <si>
    <t xml:space="preserve">Electricity supply </t>
  </si>
  <si>
    <t>Gas supply</t>
  </si>
  <si>
    <t xml:space="preserve"> Aggregate supply business</t>
  </si>
  <si>
    <t>Domestic</t>
  </si>
  <si>
    <t>Non Domestic</t>
  </si>
  <si>
    <t>Total revenue</t>
  </si>
  <si>
    <t>£'M</t>
  </si>
  <si>
    <t>Revenue from sale of  electricity and gas</t>
  </si>
  <si>
    <t>Other revenues</t>
  </si>
  <si>
    <t xml:space="preserve"> </t>
  </si>
  <si>
    <t>Total operating costs</t>
  </si>
  <si>
    <t>Direct fuel costs</t>
  </si>
  <si>
    <t xml:space="preserve">Direct costs: </t>
  </si>
  <si>
    <t xml:space="preserve">Transportation costs </t>
  </si>
  <si>
    <t>Environmental and social obligations costs</t>
  </si>
  <si>
    <t xml:space="preserve">Other direct costs </t>
  </si>
  <si>
    <t>Indirect costs</t>
  </si>
  <si>
    <t>EBITDA</t>
  </si>
  <si>
    <t>Depreciation and amortisation</t>
  </si>
  <si>
    <t>EBIT</t>
  </si>
  <si>
    <t xml:space="preserve">Volume </t>
  </si>
  <si>
    <t xml:space="preserve">TWh, m therms </t>
  </si>
  <si>
    <t xml:space="preserve">WACO E/G </t>
  </si>
  <si>
    <t xml:space="preserve">£/MWh, p/th </t>
  </si>
  <si>
    <t xml:space="preserve">Meter Points </t>
  </si>
  <si>
    <t>000s</t>
  </si>
  <si>
    <t>Adjustment for Reconciling Items</t>
  </si>
  <si>
    <t>#</t>
  </si>
  <si>
    <t>Items</t>
  </si>
  <si>
    <t>Units</t>
  </si>
  <si>
    <t>Electricity</t>
  </si>
  <si>
    <t>Gas</t>
  </si>
  <si>
    <t>Aggregate supply business</t>
  </si>
  <si>
    <t>Adjust in CSS</t>
  </si>
  <si>
    <t>Non-Domestic</t>
  </si>
  <si>
    <t xml:space="preserve">Other non-supply related activity </t>
  </si>
  <si>
    <t xml:space="preserve">Flexitricity Limited </t>
  </si>
  <si>
    <t>SC263298</t>
  </si>
  <si>
    <t xml:space="preserve">Other indirect costs </t>
  </si>
  <si>
    <t>Depreciation</t>
  </si>
  <si>
    <t xml:space="preserve">Costs </t>
  </si>
  <si>
    <t>Other revenue (below turnover)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</si>
</sst>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[Red]\(#,##0.0\)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9"/>
      <color theme="0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6CD82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5" xfId="0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/>
    <xf numFmtId="0" fontId="1" fillId="0" borderId="9" xfId="0" applyFont="1" applyBorder="1"/>
    <xf numFmtId="0" fontId="0" fillId="0" borderId="10" xfId="0" applyBorder="1"/>
    <xf numFmtId="0" fontId="1" fillId="0" borderId="10" xfId="0" applyFont="1" applyBorder="1"/>
    <xf numFmtId="0" fontId="2" fillId="0" borderId="10" xfId="0" applyFont="1" applyBorder="1"/>
    <xf numFmtId="0" fontId="0" fillId="0" borderId="0" xfId="0" applyAlignment="1">
      <alignment horizontal="left"/>
    </xf>
    <xf numFmtId="0" fontId="1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2" xfId="0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25" xfId="0" applyBorder="1" applyAlignment="1">
      <alignment horizontal="center"/>
    </xf>
    <xf numFmtId="0" fontId="0" fillId="0" borderId="25" xfId="0" applyBorder="1"/>
    <xf numFmtId="0" fontId="3" fillId="0" borderId="0" xfId="0" applyFont="1" applyAlignment="1">
      <alignment vertic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2" borderId="42" xfId="0" applyFont="1" applyFill="1" applyBorder="1" applyAlignment="1">
      <alignment horizontal="center"/>
    </xf>
    <xf numFmtId="0" fontId="1" fillId="3" borderId="31" xfId="0" applyFont="1" applyFill="1" applyBorder="1"/>
    <xf numFmtId="0" fontId="1" fillId="3" borderId="16" xfId="0" applyFont="1" applyFill="1" applyBorder="1"/>
    <xf numFmtId="0" fontId="0" fillId="4" borderId="8" xfId="0" applyFill="1" applyBorder="1" applyAlignment="1">
      <alignment horizontal="left"/>
    </xf>
    <xf numFmtId="0" fontId="1" fillId="4" borderId="42" xfId="0" applyFont="1" applyFill="1" applyBorder="1"/>
    <xf numFmtId="0" fontId="1" fillId="4" borderId="2" xfId="0" applyFont="1" applyFill="1" applyBorder="1"/>
    <xf numFmtId="0" fontId="0" fillId="4" borderId="19" xfId="0" applyFill="1" applyBorder="1"/>
    <xf numFmtId="0" fontId="0" fillId="4" borderId="3" xfId="0" applyFill="1" applyBorder="1"/>
    <xf numFmtId="0" fontId="0" fillId="4" borderId="43" xfId="0" applyFill="1" applyBorder="1"/>
    <xf numFmtId="0" fontId="0" fillId="4" borderId="21" xfId="0" applyFill="1" applyBorder="1"/>
    <xf numFmtId="0" fontId="1" fillId="4" borderId="19" xfId="0" applyFont="1" applyFill="1" applyBorder="1"/>
    <xf numFmtId="0" fontId="1" fillId="4" borderId="3" xfId="0" applyFont="1" applyFill="1" applyBorder="1"/>
    <xf numFmtId="0" fontId="0" fillId="4" borderId="44" xfId="0" applyFill="1" applyBorder="1"/>
    <xf numFmtId="0" fontId="0" fillId="4" borderId="23" xfId="0" applyFill="1" applyBorder="1"/>
    <xf numFmtId="0" fontId="0" fillId="4" borderId="17" xfId="0" applyFill="1" applyBorder="1"/>
    <xf numFmtId="0" fontId="0" fillId="4" borderId="8" xfId="0" applyFill="1" applyBorder="1"/>
    <xf numFmtId="0" fontId="0" fillId="4" borderId="18" xfId="0" applyFill="1" applyBorder="1"/>
    <xf numFmtId="0" fontId="0" fillId="4" borderId="5" xfId="0" applyFill="1" applyBorder="1"/>
    <xf numFmtId="0" fontId="1" fillId="2" borderId="26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15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4" borderId="27" xfId="0" applyFill="1" applyBorder="1"/>
    <xf numFmtId="0" fontId="0" fillId="4" borderId="34" xfId="0" applyFill="1" applyBorder="1"/>
    <xf numFmtId="0" fontId="0" fillId="4" borderId="28" xfId="0" applyFill="1" applyBorder="1"/>
    <xf numFmtId="0" fontId="0" fillId="4" borderId="31" xfId="0" applyFill="1" applyBorder="1"/>
    <xf numFmtId="0" fontId="0" fillId="4" borderId="16" xfId="0" applyFill="1" applyBorder="1"/>
    <xf numFmtId="0" fontId="0" fillId="4" borderId="35" xfId="0" applyFill="1" applyBorder="1"/>
    <xf numFmtId="0" fontId="0" fillId="4" borderId="24" xfId="0" applyFill="1" applyBorder="1"/>
    <xf numFmtId="0" fontId="0" fillId="4" borderId="11" xfId="0" applyFill="1" applyBorder="1"/>
    <xf numFmtId="0" fontId="0" fillId="4" borderId="29" xfId="0" applyFill="1" applyBorder="1"/>
    <xf numFmtId="0" fontId="0" fillId="4" borderId="36" xfId="0" applyFill="1" applyBorder="1"/>
    <xf numFmtId="0" fontId="0" fillId="4" borderId="30" xfId="0" applyFill="1" applyBorder="1"/>
    <xf numFmtId="0" fontId="0" fillId="4" borderId="32" xfId="0" applyFill="1" applyBorder="1"/>
    <xf numFmtId="0" fontId="0" fillId="4" borderId="41" xfId="0" applyFill="1" applyBorder="1"/>
    <xf numFmtId="0" fontId="0" fillId="0" borderId="31" xfId="0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0" fillId="0" borderId="19" xfId="0" applyBorder="1"/>
    <xf numFmtId="0" fontId="0" fillId="0" borderId="43" xfId="0" applyBorder="1"/>
    <xf numFmtId="0" fontId="0" fillId="0" borderId="21" xfId="0" applyBorder="1"/>
    <xf numFmtId="0" fontId="0" fillId="0" borderId="44" xfId="0" applyBorder="1"/>
    <xf numFmtId="0" fontId="0" fillId="0" borderId="23" xfId="0" applyBorder="1"/>
    <xf numFmtId="0" fontId="0" fillId="0" borderId="19" xfId="0" quotePrefix="1" applyBorder="1"/>
    <xf numFmtId="164" fontId="1" fillId="4" borderId="2" xfId="0" applyNumberFormat="1" applyFont="1" applyFill="1" applyBorder="1"/>
    <xf numFmtId="164" fontId="1" fillId="4" borderId="42" xfId="0" applyNumberFormat="1" applyFont="1" applyFill="1" applyBorder="1"/>
    <xf numFmtId="164" fontId="1" fillId="4" borderId="2" xfId="0" quotePrefix="1" applyNumberFormat="1" applyFont="1" applyFill="1" applyBorder="1"/>
    <xf numFmtId="164" fontId="0" fillId="4" borderId="19" xfId="0" applyNumberFormat="1" applyFill="1" applyBorder="1"/>
    <xf numFmtId="164" fontId="0" fillId="4" borderId="3" xfId="0" applyNumberFormat="1" applyFill="1" applyBorder="1"/>
    <xf numFmtId="164" fontId="1" fillId="4" borderId="19" xfId="0" quotePrefix="1" applyNumberFormat="1" applyFont="1" applyFill="1" applyBorder="1"/>
    <xf numFmtId="164" fontId="1" fillId="4" borderId="3" xfId="0" applyNumberFormat="1" applyFont="1" applyFill="1" applyBorder="1"/>
    <xf numFmtId="164" fontId="1" fillId="4" borderId="19" xfId="0" applyNumberFormat="1" applyFont="1" applyFill="1" applyBorder="1"/>
    <xf numFmtId="164" fontId="0" fillId="4" borderId="17" xfId="0" applyNumberFormat="1" applyFill="1" applyBorder="1"/>
    <xf numFmtId="164" fontId="0" fillId="4" borderId="8" xfId="0" applyNumberFormat="1" applyFill="1" applyBorder="1"/>
    <xf numFmtId="164" fontId="0" fillId="4" borderId="18" xfId="0" applyNumberFormat="1" applyFill="1" applyBorder="1"/>
    <xf numFmtId="164" fontId="0" fillId="4" borderId="5" xfId="0" applyNumberFormat="1" applyFill="1" applyBorder="1"/>
    <xf numFmtId="15" fontId="1" fillId="4" borderId="5" xfId="0" applyNumberFormat="1" applyFont="1" applyFill="1" applyBorder="1" applyAlignment="1">
      <alignment horizontal="left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FF5757"/>
      </font>
    </dxf>
    <dxf>
      <font>
        <color rgb="FF70AD47"/>
      </font>
    </dxf>
  </dxfs>
  <tableStyles count="0" defaultTableStyle="TableStyleMedium2" defaultPivotStyle="PivotStyleLight16"/>
  <colors>
    <mruColors>
      <color rgb="FF70AD47"/>
      <color rgb="FFFF5757"/>
      <color rgb="FFF6CD82"/>
      <color rgb="FFF4C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3</xdr:row>
      <xdr:rowOff>19050</xdr:rowOff>
    </xdr:from>
    <xdr:to>
      <xdr:col>5</xdr:col>
      <xdr:colOff>968375</xdr:colOff>
      <xdr:row>8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989DEE-A4AC-357D-A57B-877BFE622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28650"/>
          <a:ext cx="2695575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4A8A2-E8B4-407F-B706-A161D653D8BA}">
  <sheetPr>
    <pageSetUpPr autoPageBreaks="0"/>
  </sheetPr>
  <dimension ref="A3:J51"/>
  <sheetViews>
    <sheetView tabSelected="1" topLeftCell="C10" zoomScale="130" zoomScaleNormal="130" workbookViewId="0">
      <selection activeCell="F33" sqref="F33"/>
    </sheetView>
  </sheetViews>
  <sheetFormatPr defaultRowHeight="14.4" x14ac:dyDescent="0.3"/>
  <cols>
    <col min="1" max="1" width="5" customWidth="1"/>
    <col min="2" max="2" width="11.6640625" customWidth="1"/>
    <col min="3" max="3" width="35.109375" customWidth="1"/>
    <col min="4" max="4" width="31.5546875" style="1" customWidth="1"/>
    <col min="5" max="5" width="26.33203125" customWidth="1"/>
    <col min="6" max="6" width="25.109375" customWidth="1"/>
    <col min="7" max="7" width="26.109375" customWidth="1"/>
    <col min="8" max="8" width="28.44140625" customWidth="1"/>
    <col min="9" max="9" width="21.6640625" customWidth="1"/>
    <col min="10" max="10" width="13.88671875" customWidth="1"/>
    <col min="11" max="11" width="13.44140625" customWidth="1"/>
  </cols>
  <sheetData>
    <row r="3" spans="1:10" ht="20.100000000000001" customHeight="1" x14ac:dyDescent="0.3">
      <c r="C3" s="27" t="s">
        <v>0</v>
      </c>
      <c r="D3" s="27"/>
    </row>
    <row r="4" spans="1:10" ht="14.4" customHeight="1" x14ac:dyDescent="0.3">
      <c r="C4" s="51" t="s">
        <v>1</v>
      </c>
      <c r="D4" s="52" t="s">
        <v>2</v>
      </c>
    </row>
    <row r="5" spans="1:10" ht="15.9" customHeight="1" thickBot="1" x14ac:dyDescent="0.35">
      <c r="C5" s="27"/>
      <c r="D5" s="27"/>
    </row>
    <row r="6" spans="1:10" ht="12.9" customHeight="1" x14ac:dyDescent="0.3">
      <c r="C6" s="31" t="s">
        <v>3</v>
      </c>
      <c r="D6" s="32" t="s">
        <v>4</v>
      </c>
    </row>
    <row r="7" spans="1:10" ht="28.5" customHeight="1" x14ac:dyDescent="0.3">
      <c r="C7" s="28" t="s">
        <v>5</v>
      </c>
      <c r="D7" s="33" t="s">
        <v>46</v>
      </c>
      <c r="F7" s="14"/>
      <c r="G7" s="14"/>
      <c r="H7" s="14"/>
      <c r="I7" s="14"/>
    </row>
    <row r="8" spans="1:10" ht="23.1" customHeight="1" x14ac:dyDescent="0.3">
      <c r="C8" s="28" t="s">
        <v>6</v>
      </c>
      <c r="D8" s="33" t="s">
        <v>47</v>
      </c>
      <c r="F8" s="14"/>
      <c r="G8" s="14"/>
      <c r="H8" s="14"/>
      <c r="I8" s="14"/>
    </row>
    <row r="9" spans="1:10" ht="21.9" customHeight="1" thickBot="1" x14ac:dyDescent="0.35">
      <c r="C9" s="29" t="s">
        <v>7</v>
      </c>
      <c r="D9" s="92">
        <v>45382</v>
      </c>
      <c r="F9" s="14"/>
      <c r="G9" s="14"/>
      <c r="H9" s="14"/>
      <c r="I9" s="14"/>
    </row>
    <row r="10" spans="1:10" ht="21.9" customHeight="1" x14ac:dyDescent="0.3">
      <c r="C10" s="53"/>
      <c r="D10"/>
      <c r="F10" s="14"/>
      <c r="G10" s="14"/>
      <c r="H10" s="14"/>
      <c r="I10" s="14"/>
    </row>
    <row r="11" spans="1:10" ht="15" thickBot="1" x14ac:dyDescent="0.35">
      <c r="A11" s="14"/>
      <c r="B11" s="14"/>
      <c r="C11" s="14"/>
      <c r="D11" s="14"/>
      <c r="E11" s="14"/>
      <c r="F11" s="14"/>
      <c r="G11" s="14"/>
      <c r="H11" s="14"/>
      <c r="I11" s="14"/>
    </row>
    <row r="12" spans="1:10" s="2" customFormat="1" ht="15" thickBot="1" x14ac:dyDescent="0.35">
      <c r="B12" s="101" t="s">
        <v>8</v>
      </c>
      <c r="C12" s="104"/>
      <c r="D12" s="101" t="s">
        <v>9</v>
      </c>
      <c r="E12" s="97" t="s">
        <v>10</v>
      </c>
      <c r="F12" s="98"/>
      <c r="G12" s="97" t="s">
        <v>11</v>
      </c>
      <c r="H12" s="98"/>
      <c r="I12" s="99" t="s">
        <v>12</v>
      </c>
    </row>
    <row r="13" spans="1:10" s="1" customFormat="1" ht="15" thickBot="1" x14ac:dyDescent="0.35">
      <c r="B13" s="102"/>
      <c r="C13" s="105"/>
      <c r="D13" s="103"/>
      <c r="E13" s="50" t="s">
        <v>13</v>
      </c>
      <c r="F13" s="22" t="s">
        <v>14</v>
      </c>
      <c r="G13" s="30" t="s">
        <v>13</v>
      </c>
      <c r="H13" s="22" t="s">
        <v>14</v>
      </c>
      <c r="I13" s="100"/>
    </row>
    <row r="14" spans="1:10" s="2" customFormat="1" x14ac:dyDescent="0.3">
      <c r="B14" s="17">
        <v>1</v>
      </c>
      <c r="C14" s="10" t="s">
        <v>15</v>
      </c>
      <c r="D14" s="6" t="s">
        <v>16</v>
      </c>
      <c r="E14" s="85">
        <f>SUM(E15:E16)</f>
        <v>0</v>
      </c>
      <c r="F14" s="80">
        <f t="shared" ref="F14:H14" si="0">SUM(F15:F16)</f>
        <v>10.8</v>
      </c>
      <c r="G14" s="81">
        <f t="shared" si="0"/>
        <v>0</v>
      </c>
      <c r="H14" s="80">
        <f t="shared" si="0"/>
        <v>25.7</v>
      </c>
      <c r="I14" s="82">
        <f>SUM(E14:H14)</f>
        <v>36.5</v>
      </c>
    </row>
    <row r="15" spans="1:10" x14ac:dyDescent="0.3">
      <c r="B15" s="18">
        <v>1.1000000000000001</v>
      </c>
      <c r="C15" s="11" t="s">
        <v>17</v>
      </c>
      <c r="D15" s="3" t="s">
        <v>16</v>
      </c>
      <c r="E15" s="83">
        <v>0</v>
      </c>
      <c r="F15" s="84">
        <v>10.8</v>
      </c>
      <c r="G15" s="83">
        <v>0</v>
      </c>
      <c r="H15" s="84">
        <v>25.7</v>
      </c>
      <c r="I15" s="84">
        <f t="shared" ref="I15:I16" si="1">SUM(E15:H15)</f>
        <v>36.5</v>
      </c>
      <c r="J15" s="2" t="str">
        <f>IF(MIN('CSS Validation'!E15:I15)=1, "✔️", "❌ Please enter numerical value")</f>
        <v>✔️</v>
      </c>
    </row>
    <row r="16" spans="1:10" x14ac:dyDescent="0.3">
      <c r="B16" s="18">
        <v>1.2</v>
      </c>
      <c r="C16" s="11" t="s">
        <v>18</v>
      </c>
      <c r="D16" s="3" t="s">
        <v>16</v>
      </c>
      <c r="E16" s="83">
        <v>0</v>
      </c>
      <c r="F16" s="84">
        <v>0</v>
      </c>
      <c r="G16" s="83">
        <v>0</v>
      </c>
      <c r="H16" s="84">
        <v>0</v>
      </c>
      <c r="I16" s="84">
        <f t="shared" si="1"/>
        <v>0</v>
      </c>
      <c r="J16" s="2" t="str">
        <f>IF(MIN('CSS Validation'!E16:I16)=1, "✔️", "❌ Please enter numerical value")</f>
        <v>✔️</v>
      </c>
    </row>
    <row r="17" spans="2:10" x14ac:dyDescent="0.3">
      <c r="B17" s="18"/>
      <c r="C17" s="11" t="s">
        <v>19</v>
      </c>
      <c r="D17" s="3"/>
      <c r="E17" s="74"/>
      <c r="F17" s="4"/>
      <c r="G17" s="74"/>
      <c r="H17" s="4"/>
      <c r="I17" s="4"/>
    </row>
    <row r="18" spans="2:10" x14ac:dyDescent="0.3">
      <c r="B18" s="23"/>
      <c r="C18" s="24"/>
      <c r="D18" s="15"/>
      <c r="E18" s="75"/>
      <c r="F18" s="76"/>
      <c r="G18" s="75"/>
      <c r="H18" s="76"/>
      <c r="I18" s="76"/>
    </row>
    <row r="19" spans="2:10" s="2" customFormat="1" x14ac:dyDescent="0.3">
      <c r="B19" s="18">
        <v>2</v>
      </c>
      <c r="C19" s="12" t="s">
        <v>20</v>
      </c>
      <c r="D19" s="3" t="s">
        <v>16</v>
      </c>
      <c r="E19" s="85">
        <f>E20+SUM(E23:E27)</f>
        <v>0</v>
      </c>
      <c r="F19" s="86">
        <f t="shared" ref="F19:G19" si="2">F20+SUM(F23:F27)</f>
        <v>10.8</v>
      </c>
      <c r="G19" s="87">
        <f t="shared" si="2"/>
        <v>0</v>
      </c>
      <c r="H19" s="86">
        <f>H20+SUM(H23:H27)</f>
        <v>25.6</v>
      </c>
      <c r="I19" s="86">
        <f t="shared" ref="I19:I20" si="3">SUM(E19:H19)</f>
        <v>36.400000000000006</v>
      </c>
    </row>
    <row r="20" spans="2:10" x14ac:dyDescent="0.3">
      <c r="B20" s="18">
        <v>2.1</v>
      </c>
      <c r="C20" s="11" t="s">
        <v>21</v>
      </c>
      <c r="D20" s="3" t="s">
        <v>16</v>
      </c>
      <c r="E20" s="83">
        <v>0</v>
      </c>
      <c r="F20" s="84">
        <f>10.8-F23</f>
        <v>8.9</v>
      </c>
      <c r="G20" s="83">
        <v>0</v>
      </c>
      <c r="H20" s="84">
        <f>25.6-H23</f>
        <v>25.520000000000003</v>
      </c>
      <c r="I20" s="84">
        <f t="shared" si="3"/>
        <v>34.42</v>
      </c>
      <c r="J20" s="2" t="str">
        <f>IF(MIN('CSS Validation'!E20:I20)=1, "✔️", "❌ Please enter numerical value")</f>
        <v>✔️</v>
      </c>
    </row>
    <row r="21" spans="2:10" x14ac:dyDescent="0.3">
      <c r="B21" s="18"/>
      <c r="C21" s="11"/>
      <c r="D21" s="3"/>
      <c r="E21" s="74"/>
      <c r="F21" s="4"/>
      <c r="G21" s="74"/>
      <c r="H21" s="4"/>
      <c r="I21" s="4"/>
    </row>
    <row r="22" spans="2:10" x14ac:dyDescent="0.3">
      <c r="B22" s="18"/>
      <c r="C22" s="13" t="s">
        <v>22</v>
      </c>
      <c r="D22" s="3" t="s">
        <v>16</v>
      </c>
      <c r="E22" s="79"/>
      <c r="F22" s="4"/>
      <c r="G22" s="74"/>
      <c r="H22" s="4"/>
      <c r="I22" s="4"/>
      <c r="J22" s="2"/>
    </row>
    <row r="23" spans="2:10" x14ac:dyDescent="0.3">
      <c r="B23" s="18">
        <v>2.2000000000000002</v>
      </c>
      <c r="C23" s="11" t="s">
        <v>23</v>
      </c>
      <c r="D23" s="3" t="s">
        <v>16</v>
      </c>
      <c r="E23" s="83">
        <v>0</v>
      </c>
      <c r="F23" s="84">
        <f>1.8+0.1</f>
        <v>1.9000000000000001</v>
      </c>
      <c r="G23" s="83">
        <v>0</v>
      </c>
      <c r="H23" s="84">
        <v>0.08</v>
      </c>
      <c r="I23" s="84">
        <f t="shared" ref="I23:I27" si="4">SUM(E23:H23)</f>
        <v>1.9800000000000002</v>
      </c>
      <c r="J23" s="2" t="str">
        <f>IF(MIN('CSS Validation'!E23:I23)=1, "✔️", "❌ Please enter numerical value")</f>
        <v>✔️</v>
      </c>
    </row>
    <row r="24" spans="2:10" x14ac:dyDescent="0.3">
      <c r="B24" s="18">
        <v>2.2999999999999998</v>
      </c>
      <c r="C24" s="11" t="s">
        <v>24</v>
      </c>
      <c r="D24" s="3" t="s">
        <v>16</v>
      </c>
      <c r="E24" s="83">
        <v>0</v>
      </c>
      <c r="F24" s="84">
        <v>0</v>
      </c>
      <c r="G24" s="83">
        <v>0</v>
      </c>
      <c r="H24" s="84">
        <v>0</v>
      </c>
      <c r="I24" s="84">
        <f t="shared" si="4"/>
        <v>0</v>
      </c>
      <c r="J24" s="2" t="str">
        <f>IF(MIN('CSS Validation'!E24:I24)=1, "✔️", "❌ Please enter numerical value")</f>
        <v>✔️</v>
      </c>
    </row>
    <row r="25" spans="2:10" x14ac:dyDescent="0.3">
      <c r="B25" s="18">
        <v>2.4</v>
      </c>
      <c r="C25" s="11" t="s">
        <v>25</v>
      </c>
      <c r="D25" s="3" t="s">
        <v>16</v>
      </c>
      <c r="E25" s="83">
        <v>0</v>
      </c>
      <c r="F25" s="84">
        <v>0</v>
      </c>
      <c r="G25" s="83">
        <v>0</v>
      </c>
      <c r="H25" s="84">
        <v>0</v>
      </c>
      <c r="I25" s="84">
        <f t="shared" si="4"/>
        <v>0</v>
      </c>
      <c r="J25" s="2" t="str">
        <f>IF(MIN('CSS Validation'!E25:I25)=1, "✔️", "❌ Please enter numerical value")</f>
        <v>✔️</v>
      </c>
    </row>
    <row r="26" spans="2:10" x14ac:dyDescent="0.3">
      <c r="B26" s="18"/>
      <c r="C26" s="13"/>
      <c r="D26" s="3"/>
      <c r="E26" s="79"/>
      <c r="F26" s="4"/>
      <c r="G26" s="74"/>
      <c r="H26" s="4"/>
      <c r="I26" s="4"/>
      <c r="J26" s="2"/>
    </row>
    <row r="27" spans="2:10" x14ac:dyDescent="0.3">
      <c r="B27" s="18">
        <v>2.5</v>
      </c>
      <c r="C27" s="11" t="s">
        <v>26</v>
      </c>
      <c r="D27" s="3" t="s">
        <v>16</v>
      </c>
      <c r="E27" s="83">
        <v>0</v>
      </c>
      <c r="F27" s="84">
        <v>0</v>
      </c>
      <c r="G27" s="83">
        <v>0</v>
      </c>
      <c r="H27" s="84">
        <v>0</v>
      </c>
      <c r="I27" s="84">
        <f t="shared" si="4"/>
        <v>0</v>
      </c>
      <c r="J27" s="2" t="str">
        <f>IF(MIN('CSS Validation'!E27:I27)=1, "✔️", "❌ Please enter numerical value")</f>
        <v>✔️</v>
      </c>
    </row>
    <row r="28" spans="2:10" x14ac:dyDescent="0.3">
      <c r="B28" s="18"/>
      <c r="C28" s="11"/>
      <c r="E28" s="74"/>
      <c r="F28" s="4"/>
      <c r="G28" s="74"/>
      <c r="H28" s="4"/>
      <c r="I28" s="4"/>
    </row>
    <row r="29" spans="2:10" s="2" customFormat="1" x14ac:dyDescent="0.3">
      <c r="B29" s="18">
        <v>3</v>
      </c>
      <c r="C29" s="12" t="s">
        <v>27</v>
      </c>
      <c r="D29" s="3" t="s">
        <v>16</v>
      </c>
      <c r="E29" s="85">
        <f>E14-E19</f>
        <v>0</v>
      </c>
      <c r="F29" s="86">
        <f>F14-F19</f>
        <v>0</v>
      </c>
      <c r="G29" s="87">
        <f>G14-G19</f>
        <v>0</v>
      </c>
      <c r="H29" s="86">
        <f>H14-H19</f>
        <v>9.9999999999997868E-2</v>
      </c>
      <c r="I29" s="86">
        <f t="shared" ref="I29:I35" si="5">SUM(E29:H29)</f>
        <v>9.9999999999997868E-2</v>
      </c>
    </row>
    <row r="30" spans="2:10" x14ac:dyDescent="0.3">
      <c r="B30" s="18">
        <v>3.1</v>
      </c>
      <c r="C30" s="11" t="s">
        <v>28</v>
      </c>
      <c r="D30" s="3" t="s">
        <v>16</v>
      </c>
      <c r="E30" s="83">
        <v>0</v>
      </c>
      <c r="F30" s="84">
        <v>0</v>
      </c>
      <c r="G30" s="83">
        <v>0</v>
      </c>
      <c r="H30" s="84">
        <v>0</v>
      </c>
      <c r="I30" s="84">
        <f t="shared" si="5"/>
        <v>0</v>
      </c>
      <c r="J30" s="2" t="str">
        <f>IF(MIN('CSS Validation'!E30:I30)=1, "✔️", "❌ Please enter numerical value")</f>
        <v>✔️</v>
      </c>
    </row>
    <row r="31" spans="2:10" s="2" customFormat="1" x14ac:dyDescent="0.3">
      <c r="B31" s="18">
        <v>3.2</v>
      </c>
      <c r="C31" s="12" t="s">
        <v>29</v>
      </c>
      <c r="D31" s="3" t="s">
        <v>16</v>
      </c>
      <c r="E31" s="85">
        <f>E29-E30</f>
        <v>0</v>
      </c>
      <c r="F31" s="86">
        <f>F29-F30</f>
        <v>0</v>
      </c>
      <c r="G31" s="87">
        <f>G29-G30</f>
        <v>0</v>
      </c>
      <c r="H31" s="86">
        <f t="shared" ref="H31" si="6">H29-H30</f>
        <v>9.9999999999997868E-2</v>
      </c>
      <c r="I31" s="86">
        <f t="shared" si="5"/>
        <v>9.9999999999997868E-2</v>
      </c>
    </row>
    <row r="32" spans="2:10" ht="10.5" customHeight="1" x14ac:dyDescent="0.3">
      <c r="B32" s="25"/>
      <c r="C32" s="26" t="s">
        <v>19</v>
      </c>
      <c r="D32" s="16"/>
      <c r="E32" s="77"/>
      <c r="F32" s="78"/>
      <c r="G32" s="77"/>
      <c r="H32" s="78"/>
      <c r="I32" s="78"/>
    </row>
    <row r="33" spans="1:10" x14ac:dyDescent="0.3">
      <c r="B33" s="25">
        <v>4</v>
      </c>
      <c r="C33" s="4" t="s">
        <v>30</v>
      </c>
      <c r="D33" s="3" t="s">
        <v>31</v>
      </c>
      <c r="E33" s="83">
        <v>0</v>
      </c>
      <c r="F33" s="84">
        <v>0.09</v>
      </c>
      <c r="G33" s="83">
        <v>0</v>
      </c>
      <c r="H33" s="84">
        <v>13.06</v>
      </c>
      <c r="I33" s="84"/>
      <c r="J33" s="2" t="str">
        <f>IF(MIN('CSS Validation'!E33:H33)=1, "✔️", "❌ Please enter numerical value")</f>
        <v>✔️</v>
      </c>
    </row>
    <row r="34" spans="1:10" x14ac:dyDescent="0.3">
      <c r="B34" s="19">
        <v>5</v>
      </c>
      <c r="C34" s="9" t="s">
        <v>32</v>
      </c>
      <c r="D34" s="8" t="s">
        <v>33</v>
      </c>
      <c r="E34" s="88">
        <v>0</v>
      </c>
      <c r="F34" s="89">
        <f>F20/F33</f>
        <v>98.8888888888889</v>
      </c>
      <c r="G34" s="88">
        <v>0</v>
      </c>
      <c r="H34" s="89">
        <f>H20/H33*100</f>
        <v>195.40581929555898</v>
      </c>
      <c r="I34" s="89"/>
      <c r="J34" s="2" t="str">
        <f>IF(MIN('CSS Validation'!E34:H34)=1, "✔️", "❌ Please enter numerical value")</f>
        <v>✔️</v>
      </c>
    </row>
    <row r="35" spans="1:10" ht="15" thickBot="1" x14ac:dyDescent="0.35">
      <c r="B35" s="20">
        <v>6</v>
      </c>
      <c r="C35" s="5" t="s">
        <v>34</v>
      </c>
      <c r="D35" s="7" t="s">
        <v>35</v>
      </c>
      <c r="E35" s="90">
        <v>0</v>
      </c>
      <c r="F35" s="91">
        <v>0.1</v>
      </c>
      <c r="G35" s="90">
        <v>0</v>
      </c>
      <c r="H35" s="91">
        <v>1.9E-2</v>
      </c>
      <c r="I35" s="91">
        <f t="shared" si="5"/>
        <v>0.11900000000000001</v>
      </c>
      <c r="J35" s="2" t="str">
        <f>IF(MIN('CSS Validation'!E35:I35)=1, "✔️", "❌ Please enter numerical value")</f>
        <v>✔️</v>
      </c>
    </row>
    <row r="38" spans="1:10" s="2" customFormat="1" x14ac:dyDescent="0.3">
      <c r="B38"/>
    </row>
    <row r="39" spans="1:10" s="2" customFormat="1" ht="24.9" customHeight="1" thickBot="1" x14ac:dyDescent="0.35">
      <c r="B39" s="2" t="s">
        <v>36</v>
      </c>
      <c r="C39" s="3"/>
    </row>
    <row r="40" spans="1:10" s="2" customFormat="1" ht="29.4" customHeight="1" thickBot="1" x14ac:dyDescent="0.35">
      <c r="B40" s="101" t="s">
        <v>37</v>
      </c>
      <c r="C40" s="101" t="s">
        <v>38</v>
      </c>
      <c r="D40" s="101" t="s">
        <v>39</v>
      </c>
      <c r="E40" s="95" t="s">
        <v>40</v>
      </c>
      <c r="F40" s="96"/>
      <c r="G40" s="95" t="s">
        <v>41</v>
      </c>
      <c r="H40" s="96"/>
      <c r="I40" s="93" t="s">
        <v>42</v>
      </c>
      <c r="J40" s="93" t="s">
        <v>43</v>
      </c>
    </row>
    <row r="41" spans="1:10" ht="15" thickBot="1" x14ac:dyDescent="0.35">
      <c r="B41" s="102"/>
      <c r="C41" s="102"/>
      <c r="D41" s="102"/>
      <c r="E41" s="48" t="s">
        <v>13</v>
      </c>
      <c r="F41" s="49" t="s">
        <v>44</v>
      </c>
      <c r="G41" s="50" t="s">
        <v>13</v>
      </c>
      <c r="H41" s="21" t="s">
        <v>44</v>
      </c>
      <c r="I41" s="94"/>
      <c r="J41" s="94"/>
    </row>
    <row r="42" spans="1:10" s="55" customFormat="1" x14ac:dyDescent="0.3">
      <c r="A42"/>
      <c r="B42" s="54">
        <v>1</v>
      </c>
      <c r="C42" s="71" t="s">
        <v>45</v>
      </c>
      <c r="D42" s="72" t="s">
        <v>16</v>
      </c>
      <c r="E42" s="58"/>
      <c r="F42" s="59">
        <f>34.4+4.2+0.5+0.06+0.1+0.04+5.8</f>
        <v>45.1</v>
      </c>
      <c r="G42" s="58"/>
      <c r="H42" s="60"/>
      <c r="I42" s="61"/>
      <c r="J42" s="62"/>
    </row>
    <row r="43" spans="1:10" s="55" customFormat="1" x14ac:dyDescent="0.3">
      <c r="A43"/>
      <c r="B43" s="56">
        <v>2</v>
      </c>
      <c r="C43" s="19" t="s">
        <v>51</v>
      </c>
      <c r="D43" s="8" t="s">
        <v>16</v>
      </c>
      <c r="E43" s="44"/>
      <c r="F43" s="63">
        <f>0.4+0.2</f>
        <v>0.60000000000000009</v>
      </c>
      <c r="G43" s="44"/>
      <c r="H43" s="64"/>
      <c r="I43" s="65"/>
      <c r="J43" s="45"/>
    </row>
    <row r="44" spans="1:10" s="55" customFormat="1" x14ac:dyDescent="0.3">
      <c r="A44"/>
      <c r="B44" s="56">
        <v>3</v>
      </c>
      <c r="C44" s="19"/>
      <c r="D44" s="8" t="s">
        <v>16</v>
      </c>
      <c r="E44" s="44"/>
      <c r="F44" s="63"/>
      <c r="G44" s="44"/>
      <c r="H44" s="64"/>
      <c r="I44" s="65"/>
      <c r="J44" s="45"/>
    </row>
    <row r="45" spans="1:10" s="55" customFormat="1" x14ac:dyDescent="0.3">
      <c r="A45"/>
      <c r="B45" s="56">
        <v>4</v>
      </c>
      <c r="C45" s="19" t="s">
        <v>50</v>
      </c>
      <c r="D45" s="8" t="s">
        <v>16</v>
      </c>
      <c r="E45" s="44"/>
      <c r="F45" s="63"/>
      <c r="G45" s="44"/>
      <c r="H45" s="64"/>
      <c r="I45" s="65"/>
      <c r="J45" s="45"/>
    </row>
    <row r="46" spans="1:10" s="55" customFormat="1" x14ac:dyDescent="0.3">
      <c r="A46"/>
      <c r="B46" s="56">
        <v>5</v>
      </c>
      <c r="C46" s="19" t="s">
        <v>25</v>
      </c>
      <c r="D46" s="8" t="s">
        <v>16</v>
      </c>
      <c r="E46" s="44"/>
      <c r="F46" s="63">
        <f>-SUM(33.8+0.3-0.02+4+0.1+0.1+4.8+0.02)</f>
        <v>-43.099999999999994</v>
      </c>
      <c r="G46" s="44"/>
      <c r="H46" s="64"/>
      <c r="I46" s="65"/>
      <c r="J46" s="45"/>
    </row>
    <row r="47" spans="1:10" s="55" customFormat="1" x14ac:dyDescent="0.3">
      <c r="A47"/>
      <c r="B47" s="56">
        <v>6</v>
      </c>
      <c r="C47" s="19"/>
      <c r="D47" s="8" t="s">
        <v>16</v>
      </c>
      <c r="E47" s="44"/>
      <c r="F47" s="63"/>
      <c r="G47" s="44"/>
      <c r="H47" s="64"/>
      <c r="I47" s="65"/>
      <c r="J47" s="45"/>
    </row>
    <row r="48" spans="1:10" s="55" customFormat="1" x14ac:dyDescent="0.3">
      <c r="A48"/>
      <c r="B48" s="56">
        <v>7</v>
      </c>
      <c r="C48" s="19" t="s">
        <v>48</v>
      </c>
      <c r="D48" s="8" t="s">
        <v>16</v>
      </c>
      <c r="E48" s="44"/>
      <c r="F48" s="63">
        <f>-SUM(8.5+F50)+1.4</f>
        <v>-7</v>
      </c>
      <c r="G48" s="44"/>
      <c r="H48" s="64"/>
      <c r="I48" s="65"/>
      <c r="J48" s="45"/>
    </row>
    <row r="49" spans="1:10" s="55" customFormat="1" x14ac:dyDescent="0.3">
      <c r="A49"/>
      <c r="B49" s="56">
        <v>8</v>
      </c>
      <c r="C49" s="19"/>
      <c r="D49" s="8" t="s">
        <v>16</v>
      </c>
      <c r="E49" s="44"/>
      <c r="F49" s="63"/>
      <c r="G49" s="44"/>
      <c r="H49" s="64"/>
      <c r="I49" s="65"/>
      <c r="J49" s="45"/>
    </row>
    <row r="50" spans="1:10" s="55" customFormat="1" x14ac:dyDescent="0.3">
      <c r="A50"/>
      <c r="B50" s="56">
        <v>9</v>
      </c>
      <c r="C50" s="19" t="s">
        <v>49</v>
      </c>
      <c r="D50" s="8" t="s">
        <v>16</v>
      </c>
      <c r="E50" s="44"/>
      <c r="F50" s="63">
        <f>-0.1</f>
        <v>-0.1</v>
      </c>
      <c r="G50" s="44"/>
      <c r="H50" s="64"/>
      <c r="I50" s="65"/>
      <c r="J50" s="45"/>
    </row>
    <row r="51" spans="1:10" s="55" customFormat="1" ht="15" thickBot="1" x14ac:dyDescent="0.35">
      <c r="A51"/>
      <c r="B51" s="57">
        <v>10</v>
      </c>
      <c r="C51" s="20"/>
      <c r="D51" s="73" t="s">
        <v>16</v>
      </c>
      <c r="E51" s="66"/>
      <c r="F51" s="67"/>
      <c r="G51" s="66"/>
      <c r="H51" s="68"/>
      <c r="I51" s="69"/>
      <c r="J51" s="70"/>
    </row>
  </sheetData>
  <sheetProtection algorithmName="SHA-512" hashValue="xnIJv+1Ksi86uTYcmNSbnz1U6izHYJG15NtYGyEh8oFPmvxHesX/LhHg//EbiDyJqa5xKjz6LkdpEcmJyixG2A==" saltValue="YebxUUyGNrk17g2OUYTv9A==" spinCount="100000" sheet="1" objects="1" scenarios="1"/>
  <protectedRanges>
    <protectedRange sqref="B42:J65537" name="Adjustment"/>
    <protectedRange sqref="E15:H16 E20:H20 E23:H25 E27:H27 E30:H30 E33:H35" name="Main"/>
    <protectedRange sqref="D7:D9" name="Top"/>
  </protectedRanges>
  <mergeCells count="13">
    <mergeCell ref="B12:B13"/>
    <mergeCell ref="B40:B41"/>
    <mergeCell ref="D40:D41"/>
    <mergeCell ref="C40:C41"/>
    <mergeCell ref="E40:F40"/>
    <mergeCell ref="D12:D13"/>
    <mergeCell ref="C12:C13"/>
    <mergeCell ref="J40:J41"/>
    <mergeCell ref="G40:H40"/>
    <mergeCell ref="I40:I41"/>
    <mergeCell ref="G12:H12"/>
    <mergeCell ref="E12:F12"/>
    <mergeCell ref="I12:I13"/>
  </mergeCells>
  <conditionalFormatting sqref="J14:J35">
    <cfRule type="containsText" dxfId="1" priority="1" operator="containsText" text="✔️">
      <formula>NOT(ISERROR(SEARCH("✔️",J14)))</formula>
    </cfRule>
    <cfRule type="containsText" dxfId="0" priority="2" operator="containsText" text="❌">
      <formula>NOT(ISERROR(SEARCH("❌",J14)))</formula>
    </cfRule>
  </conditionalFormatting>
  <pageMargins left="0.7" right="0.7" top="0.75" bottom="0.75" header="0.3" footer="0.3"/>
  <pageSetup paperSize="9" orientation="portrait" r:id="rId1"/>
  <headerFooter>
    <oddHeader>&amp;C&amp;"Verdana,Regular"&amp;10&amp;K000000Internal Only</oddHeader>
    <oddFooter>&amp;L_x000D_&amp;1#&amp;"Aptos"&amp;10&amp;K000000 Confidential – External&amp;C&amp;"Verdana,Regular"&amp;10&amp;K000000Internal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59C80-8808-471C-8473-98579F90D54F}">
  <sheetPr>
    <pageSetUpPr autoPageBreaks="0"/>
  </sheetPr>
  <dimension ref="B1:I35"/>
  <sheetViews>
    <sheetView topLeftCell="A9" workbookViewId="0">
      <selection activeCell="I27" sqref="I27"/>
    </sheetView>
  </sheetViews>
  <sheetFormatPr defaultRowHeight="14.4" x14ac:dyDescent="0.3"/>
  <cols>
    <col min="1" max="1" width="4.5546875" customWidth="1"/>
    <col min="3" max="3" width="35.44140625" bestFit="1" customWidth="1"/>
    <col min="4" max="4" width="13.6640625" bestFit="1" customWidth="1"/>
    <col min="5" max="5" width="8.88671875" bestFit="1" customWidth="1"/>
    <col min="6" max="6" width="12.5546875" bestFit="1" customWidth="1"/>
    <col min="7" max="7" width="8.88671875" bestFit="1" customWidth="1"/>
    <col min="8" max="8" width="12.5546875" bestFit="1" customWidth="1"/>
    <col min="9" max="9" width="23.44140625" bestFit="1" customWidth="1"/>
  </cols>
  <sheetData>
    <row r="1" spans="2:9" ht="9.9" customHeight="1" x14ac:dyDescent="0.3"/>
    <row r="2" spans="2:9" ht="9.9" customHeight="1" x14ac:dyDescent="0.3"/>
    <row r="3" spans="2:9" ht="9.9" customHeight="1" x14ac:dyDescent="0.3"/>
    <row r="4" spans="2:9" ht="9.9" customHeight="1" x14ac:dyDescent="0.3"/>
    <row r="5" spans="2:9" ht="9.9" customHeight="1" x14ac:dyDescent="0.3"/>
    <row r="6" spans="2:9" ht="9.9" customHeight="1" x14ac:dyDescent="0.3"/>
    <row r="7" spans="2:9" ht="9.9" customHeight="1" x14ac:dyDescent="0.3"/>
    <row r="8" spans="2:9" ht="9.9" customHeight="1" x14ac:dyDescent="0.3"/>
    <row r="9" spans="2:9" ht="9.9" customHeight="1" x14ac:dyDescent="0.3"/>
    <row r="10" spans="2:9" ht="9.9" customHeight="1" x14ac:dyDescent="0.3"/>
    <row r="11" spans="2:9" ht="9.9" customHeight="1" thickBot="1" x14ac:dyDescent="0.35"/>
    <row r="12" spans="2:9" ht="15" thickBot="1" x14ac:dyDescent="0.35">
      <c r="B12" s="101" t="s">
        <v>8</v>
      </c>
      <c r="C12" s="104"/>
      <c r="D12" s="101" t="s">
        <v>9</v>
      </c>
      <c r="E12" s="97" t="s">
        <v>10</v>
      </c>
      <c r="F12" s="98"/>
      <c r="G12" s="97" t="s">
        <v>11</v>
      </c>
      <c r="H12" s="98"/>
      <c r="I12" s="99" t="s">
        <v>12</v>
      </c>
    </row>
    <row r="13" spans="2:9" ht="15" thickBot="1" x14ac:dyDescent="0.35">
      <c r="B13" s="102"/>
      <c r="C13" s="105"/>
      <c r="D13" s="103"/>
      <c r="E13" s="30" t="s">
        <v>13</v>
      </c>
      <c r="F13" s="22" t="s">
        <v>14</v>
      </c>
      <c r="G13" s="30" t="s">
        <v>13</v>
      </c>
      <c r="H13" s="22" t="s">
        <v>14</v>
      </c>
      <c r="I13" s="100"/>
    </row>
    <row r="14" spans="2:9" x14ac:dyDescent="0.3">
      <c r="B14" s="17">
        <v>1</v>
      </c>
      <c r="C14" s="10" t="s">
        <v>15</v>
      </c>
      <c r="D14" s="6" t="s">
        <v>16</v>
      </c>
      <c r="E14" s="34">
        <f>IF(ISNUMBER('CSS RFI'!E14),1,0)</f>
        <v>1</v>
      </c>
      <c r="F14" s="35">
        <f>IF(ISNUMBER('CSS RFI'!F14),1,0)</f>
        <v>1</v>
      </c>
      <c r="G14" s="34">
        <f>IF(ISNUMBER('CSS RFI'!G14),1,0)</f>
        <v>1</v>
      </c>
      <c r="H14" s="35">
        <f>IF(ISNUMBER('CSS RFI'!H14),1,0)</f>
        <v>1</v>
      </c>
      <c r="I14" s="35">
        <f>IF(ISNUMBER('CSS RFI'!I14),1,0)</f>
        <v>1</v>
      </c>
    </row>
    <row r="15" spans="2:9" x14ac:dyDescent="0.3">
      <c r="B15" s="18">
        <v>1.1000000000000001</v>
      </c>
      <c r="C15" s="11" t="s">
        <v>17</v>
      </c>
      <c r="D15" s="3" t="s">
        <v>16</v>
      </c>
      <c r="E15" s="36">
        <f>IF(ISNUMBER('CSS RFI'!E15),1,0)</f>
        <v>1</v>
      </c>
      <c r="F15" s="37">
        <f>IF(ISNUMBER('CSS RFI'!F15),1,0)</f>
        <v>1</v>
      </c>
      <c r="G15" s="36">
        <f>IF(ISNUMBER('CSS RFI'!G15),1,0)</f>
        <v>1</v>
      </c>
      <c r="H15" s="37">
        <f>IF(ISNUMBER('CSS RFI'!H15),1,0)</f>
        <v>1</v>
      </c>
      <c r="I15" s="37">
        <f>IF(ISNUMBER('CSS RFI'!I15),1,0)</f>
        <v>1</v>
      </c>
    </row>
    <row r="16" spans="2:9" x14ac:dyDescent="0.3">
      <c r="B16" s="18">
        <v>1.2</v>
      </c>
      <c r="C16" s="11" t="s">
        <v>18</v>
      </c>
      <c r="D16" s="3" t="s">
        <v>16</v>
      </c>
      <c r="E16" s="36">
        <f>IF(ISNUMBER('CSS RFI'!E16),1,0)</f>
        <v>1</v>
      </c>
      <c r="F16" s="37">
        <f>IF(ISNUMBER('CSS RFI'!F16),1,0)</f>
        <v>1</v>
      </c>
      <c r="G16" s="36">
        <f>IF(ISNUMBER('CSS RFI'!G16),1,0)</f>
        <v>1</v>
      </c>
      <c r="H16" s="37">
        <f>IF(ISNUMBER('CSS RFI'!H16),1,0)</f>
        <v>1</v>
      </c>
      <c r="I16" s="37">
        <f>IF(ISNUMBER('CSS RFI'!I16),1,0)</f>
        <v>1</v>
      </c>
    </row>
    <row r="17" spans="2:9" x14ac:dyDescent="0.3">
      <c r="B17" s="18"/>
      <c r="C17" s="11" t="s">
        <v>19</v>
      </c>
      <c r="D17" s="3"/>
      <c r="E17" s="36"/>
      <c r="F17" s="37"/>
      <c r="G17" s="36"/>
      <c r="H17" s="37"/>
      <c r="I17" s="37"/>
    </row>
    <row r="18" spans="2:9" x14ac:dyDescent="0.3">
      <c r="B18" s="23"/>
      <c r="C18" s="24"/>
      <c r="D18" s="15"/>
      <c r="E18" s="38"/>
      <c r="F18" s="39"/>
      <c r="G18" s="38"/>
      <c r="H18" s="39"/>
      <c r="I18" s="39"/>
    </row>
    <row r="19" spans="2:9" x14ac:dyDescent="0.3">
      <c r="B19" s="18">
        <v>2</v>
      </c>
      <c r="C19" s="12" t="s">
        <v>20</v>
      </c>
      <c r="D19" s="3" t="s">
        <v>16</v>
      </c>
      <c r="E19" s="40">
        <f>IF(ISNUMBER('CSS RFI'!E19),1,0)</f>
        <v>1</v>
      </c>
      <c r="F19" s="41">
        <f>IF(ISNUMBER('CSS RFI'!F19),1,0)</f>
        <v>1</v>
      </c>
      <c r="G19" s="40">
        <f>IF(ISNUMBER('CSS RFI'!G19),1,0)</f>
        <v>1</v>
      </c>
      <c r="H19" s="41">
        <f>IF(ISNUMBER('CSS RFI'!H19),1,0)</f>
        <v>1</v>
      </c>
      <c r="I19" s="41">
        <f>IF(ISNUMBER('CSS RFI'!I19),1,0)</f>
        <v>1</v>
      </c>
    </row>
    <row r="20" spans="2:9" x14ac:dyDescent="0.3">
      <c r="B20" s="18">
        <v>2.1</v>
      </c>
      <c r="C20" s="11" t="s">
        <v>21</v>
      </c>
      <c r="D20" s="3" t="s">
        <v>16</v>
      </c>
      <c r="E20" s="36">
        <f>IF(ISNUMBER('CSS RFI'!E20),1,0)</f>
        <v>1</v>
      </c>
      <c r="F20" s="37">
        <f>IF(ISNUMBER('CSS RFI'!F20),1,0)</f>
        <v>1</v>
      </c>
      <c r="G20" s="36">
        <f>IF(ISNUMBER('CSS RFI'!G20),1,0)</f>
        <v>1</v>
      </c>
      <c r="H20" s="37">
        <f>IF(ISNUMBER('CSS RFI'!H20),1,0)</f>
        <v>1</v>
      </c>
      <c r="I20" s="37">
        <f>IF(ISNUMBER('CSS RFI'!I20),1,0)</f>
        <v>1</v>
      </c>
    </row>
    <row r="21" spans="2:9" x14ac:dyDescent="0.3">
      <c r="B21" s="18"/>
      <c r="C21" s="11"/>
      <c r="D21" s="3"/>
      <c r="E21" s="36"/>
      <c r="F21" s="37"/>
      <c r="G21" s="36"/>
      <c r="H21" s="37"/>
      <c r="I21" s="37"/>
    </row>
    <row r="22" spans="2:9" x14ac:dyDescent="0.3">
      <c r="B22" s="18"/>
      <c r="C22" s="13" t="s">
        <v>22</v>
      </c>
      <c r="D22" s="3" t="s">
        <v>16</v>
      </c>
      <c r="E22" s="36">
        <f>IF(ISNUMBER('CSS RFI'!E22),1,0)</f>
        <v>0</v>
      </c>
      <c r="F22" s="37">
        <f>IF(ISNUMBER('CSS RFI'!F22),1,0)</f>
        <v>0</v>
      </c>
      <c r="G22" s="36">
        <f>IF(ISNUMBER('CSS RFI'!G22),1,0)</f>
        <v>0</v>
      </c>
      <c r="H22" s="37">
        <f>IF(ISNUMBER('CSS RFI'!H22),1,0)</f>
        <v>0</v>
      </c>
      <c r="I22" s="37">
        <f>IF(ISNUMBER('CSS RFI'!I22),1,0)</f>
        <v>0</v>
      </c>
    </row>
    <row r="23" spans="2:9" x14ac:dyDescent="0.3">
      <c r="B23" s="18">
        <v>2.2000000000000002</v>
      </c>
      <c r="C23" s="11" t="s">
        <v>23</v>
      </c>
      <c r="D23" s="3" t="s">
        <v>16</v>
      </c>
      <c r="E23" s="36">
        <f>IF(ISNUMBER('CSS RFI'!E23),1,0)</f>
        <v>1</v>
      </c>
      <c r="F23" s="37">
        <f>IF(ISNUMBER('CSS RFI'!F23),1,0)</f>
        <v>1</v>
      </c>
      <c r="G23" s="36">
        <f>IF(ISNUMBER('CSS RFI'!G23),1,0)</f>
        <v>1</v>
      </c>
      <c r="H23" s="37">
        <f>IF(ISNUMBER('CSS RFI'!H23),1,0)</f>
        <v>1</v>
      </c>
      <c r="I23" s="37">
        <f>IF(ISNUMBER('CSS RFI'!I23),1,0)</f>
        <v>1</v>
      </c>
    </row>
    <row r="24" spans="2:9" x14ac:dyDescent="0.3">
      <c r="B24" s="18">
        <v>2.2999999999999998</v>
      </c>
      <c r="C24" s="11" t="s">
        <v>24</v>
      </c>
      <c r="D24" s="3" t="s">
        <v>16</v>
      </c>
      <c r="E24" s="36">
        <f>IF(ISNUMBER('CSS RFI'!E24),1,0)</f>
        <v>1</v>
      </c>
      <c r="F24" s="37">
        <f>IF(ISNUMBER('CSS RFI'!F24),1,0)</f>
        <v>1</v>
      </c>
      <c r="G24" s="36">
        <f>IF(ISNUMBER('CSS RFI'!G24),1,0)</f>
        <v>1</v>
      </c>
      <c r="H24" s="37">
        <f>IF(ISNUMBER('CSS RFI'!H24),1,0)</f>
        <v>1</v>
      </c>
      <c r="I24" s="37">
        <f>IF(ISNUMBER('CSS RFI'!I24),1,0)</f>
        <v>1</v>
      </c>
    </row>
    <row r="25" spans="2:9" x14ac:dyDescent="0.3">
      <c r="B25" s="18">
        <v>2.4</v>
      </c>
      <c r="C25" s="11" t="s">
        <v>25</v>
      </c>
      <c r="D25" s="3" t="s">
        <v>16</v>
      </c>
      <c r="E25" s="36">
        <f>IF(ISNUMBER('CSS RFI'!E25),1,0)</f>
        <v>1</v>
      </c>
      <c r="F25" s="37">
        <f>IF(ISNUMBER('CSS RFI'!F25),1,0)</f>
        <v>1</v>
      </c>
      <c r="G25" s="36">
        <f>IF(ISNUMBER('CSS RFI'!G25),1,0)</f>
        <v>1</v>
      </c>
      <c r="H25" s="37">
        <f>IF(ISNUMBER('CSS RFI'!H25),1,0)</f>
        <v>1</v>
      </c>
      <c r="I25" s="37">
        <f>IF(ISNUMBER('CSS RFI'!I25),1,0)</f>
        <v>1</v>
      </c>
    </row>
    <row r="26" spans="2:9" x14ac:dyDescent="0.3">
      <c r="B26" s="18"/>
      <c r="C26" s="11"/>
      <c r="D26" s="3"/>
      <c r="E26" s="36"/>
      <c r="F26" s="37"/>
      <c r="G26" s="36"/>
      <c r="H26" s="37"/>
      <c r="I26" s="37"/>
    </row>
    <row r="27" spans="2:9" x14ac:dyDescent="0.3">
      <c r="B27" s="18">
        <v>2.5</v>
      </c>
      <c r="C27" s="11" t="s">
        <v>26</v>
      </c>
      <c r="D27" s="3" t="s">
        <v>16</v>
      </c>
      <c r="E27" s="36">
        <f>IF(ISNUMBER('CSS RFI'!E27),1,0)</f>
        <v>1</v>
      </c>
      <c r="F27" s="37">
        <f>IF(ISNUMBER('CSS RFI'!F27),1,0)</f>
        <v>1</v>
      </c>
      <c r="G27" s="36">
        <f>IF(ISNUMBER('CSS RFI'!G27),1,0)</f>
        <v>1</v>
      </c>
      <c r="H27" s="37">
        <f>IF(ISNUMBER('CSS RFI'!H27),1,0)</f>
        <v>1</v>
      </c>
      <c r="I27" s="37">
        <f>IF(ISNUMBER('CSS RFI'!I27),1,0)</f>
        <v>1</v>
      </c>
    </row>
    <row r="28" spans="2:9" x14ac:dyDescent="0.3">
      <c r="B28" s="18"/>
      <c r="C28" s="11"/>
      <c r="D28" s="1"/>
      <c r="E28" s="36"/>
      <c r="F28" s="37"/>
      <c r="G28" s="36"/>
      <c r="H28" s="37"/>
      <c r="I28" s="37"/>
    </row>
    <row r="29" spans="2:9" x14ac:dyDescent="0.3">
      <c r="B29" s="18">
        <v>3</v>
      </c>
      <c r="C29" s="12" t="s">
        <v>27</v>
      </c>
      <c r="D29" s="3" t="s">
        <v>16</v>
      </c>
      <c r="E29" s="40">
        <f>IF(ISNUMBER('CSS RFI'!E29),1,0)</f>
        <v>1</v>
      </c>
      <c r="F29" s="41">
        <f>IF(ISNUMBER('CSS RFI'!F29),1,0)</f>
        <v>1</v>
      </c>
      <c r="G29" s="40">
        <f>IF(ISNUMBER('CSS RFI'!G29),1,0)</f>
        <v>1</v>
      </c>
      <c r="H29" s="41">
        <f>IF(ISNUMBER('CSS RFI'!H29),1,0)</f>
        <v>1</v>
      </c>
      <c r="I29" s="41">
        <f>IF(ISNUMBER('CSS RFI'!I29),1,0)</f>
        <v>1</v>
      </c>
    </row>
    <row r="30" spans="2:9" x14ac:dyDescent="0.3">
      <c r="B30" s="18">
        <v>3.1</v>
      </c>
      <c r="C30" s="11" t="s">
        <v>28</v>
      </c>
      <c r="D30" s="3" t="s">
        <v>16</v>
      </c>
      <c r="E30" s="36">
        <f>IF(ISNUMBER('CSS RFI'!E30),1,0)</f>
        <v>1</v>
      </c>
      <c r="F30" s="37">
        <f>IF(ISNUMBER('CSS RFI'!F30),1,0)</f>
        <v>1</v>
      </c>
      <c r="G30" s="36">
        <f>IF(ISNUMBER('CSS RFI'!G30),1,0)</f>
        <v>1</v>
      </c>
      <c r="H30" s="37">
        <f>IF(ISNUMBER('CSS RFI'!H30),1,0)</f>
        <v>1</v>
      </c>
      <c r="I30" s="37">
        <f>IF(ISNUMBER('CSS RFI'!I30),1,0)</f>
        <v>1</v>
      </c>
    </row>
    <row r="31" spans="2:9" x14ac:dyDescent="0.3">
      <c r="B31" s="18">
        <v>3.2</v>
      </c>
      <c r="C31" s="12" t="s">
        <v>29</v>
      </c>
      <c r="D31" s="3" t="s">
        <v>16</v>
      </c>
      <c r="E31" s="40">
        <f>IF(ISNUMBER('CSS RFI'!E31),1,0)</f>
        <v>1</v>
      </c>
      <c r="F31" s="41">
        <f>IF(ISNUMBER('CSS RFI'!F31),1,0)</f>
        <v>1</v>
      </c>
      <c r="G31" s="40">
        <f>IF(ISNUMBER('CSS RFI'!G31),1,0)</f>
        <v>1</v>
      </c>
      <c r="H31" s="41">
        <f>IF(ISNUMBER('CSS RFI'!H31),1,0)</f>
        <v>1</v>
      </c>
      <c r="I31" s="41">
        <f>IF(ISNUMBER('CSS RFI'!I31),1,0)</f>
        <v>1</v>
      </c>
    </row>
    <row r="32" spans="2:9" x14ac:dyDescent="0.3">
      <c r="B32" s="25"/>
      <c r="C32" s="26" t="s">
        <v>19</v>
      </c>
      <c r="D32" s="16"/>
      <c r="E32" s="42"/>
      <c r="F32" s="43"/>
      <c r="G32" s="42"/>
      <c r="H32" s="43"/>
      <c r="I32" s="43"/>
    </row>
    <row r="33" spans="2:9" x14ac:dyDescent="0.3">
      <c r="B33" s="25">
        <v>4</v>
      </c>
      <c r="C33" s="4" t="s">
        <v>30</v>
      </c>
      <c r="D33" s="3" t="s">
        <v>31</v>
      </c>
      <c r="E33" s="36">
        <f>IF(ISNUMBER('CSS RFI'!E33),1,0)</f>
        <v>1</v>
      </c>
      <c r="F33" s="37">
        <f>IF(ISNUMBER('CSS RFI'!F33),1,0)</f>
        <v>1</v>
      </c>
      <c r="G33" s="36">
        <f>IF(ISNUMBER('CSS RFI'!G33),1,0)</f>
        <v>1</v>
      </c>
      <c r="H33" s="37">
        <f>IF(ISNUMBER('CSS RFI'!H33),1,0)</f>
        <v>1</v>
      </c>
      <c r="I33" s="37"/>
    </row>
    <row r="34" spans="2:9" x14ac:dyDescent="0.3">
      <c r="B34" s="19">
        <v>5</v>
      </c>
      <c r="C34" s="9" t="s">
        <v>32</v>
      </c>
      <c r="D34" s="8" t="s">
        <v>33</v>
      </c>
      <c r="E34" s="44">
        <f>IF(ISNUMBER('CSS RFI'!E34),1,0)</f>
        <v>1</v>
      </c>
      <c r="F34" s="45">
        <f>IF(ISNUMBER('CSS RFI'!F34),1,0)</f>
        <v>1</v>
      </c>
      <c r="G34" s="44">
        <f>IF(ISNUMBER('CSS RFI'!G34),1,0)</f>
        <v>1</v>
      </c>
      <c r="H34" s="45">
        <f>IF(ISNUMBER('CSS RFI'!H34),1,0)</f>
        <v>1</v>
      </c>
      <c r="I34" s="45"/>
    </row>
    <row r="35" spans="2:9" ht="15" thickBot="1" x14ac:dyDescent="0.35">
      <c r="B35" s="20">
        <v>6</v>
      </c>
      <c r="C35" s="5" t="s">
        <v>34</v>
      </c>
      <c r="D35" s="7" t="s">
        <v>35</v>
      </c>
      <c r="E35" s="46">
        <f>IF(ISNUMBER('CSS RFI'!E35),1,0)</f>
        <v>1</v>
      </c>
      <c r="F35" s="47">
        <f>IF(ISNUMBER('CSS RFI'!F35),1,0)</f>
        <v>1</v>
      </c>
      <c r="G35" s="46">
        <f>IF(ISNUMBER('CSS RFI'!G35),1,0)</f>
        <v>1</v>
      </c>
      <c r="H35" s="47">
        <f>IF(ISNUMBER('CSS RFI'!H35),1,0)</f>
        <v>1</v>
      </c>
      <c r="I35" s="47">
        <f>IF(ISNUMBER('CSS RFI'!I35),1,0)</f>
        <v>1</v>
      </c>
    </row>
  </sheetData>
  <mergeCells count="6">
    <mergeCell ref="I12:I13"/>
    <mergeCell ref="B12:B13"/>
    <mergeCell ref="C12:C13"/>
    <mergeCell ref="D12:D13"/>
    <mergeCell ref="E12:F12"/>
    <mergeCell ref="G12:H12"/>
  </mergeCells>
  <pageMargins left="0.7" right="0.7" top="0.75" bottom="0.75" header="0.3" footer="0.3"/>
  <pageSetup paperSize="9" orientation="portrait" r:id="rId1"/>
  <headerFooter>
    <oddHeader>&amp;C&amp;"Verdana,Regular"&amp;10&amp;K000000Internal Only</oddHeader>
    <oddFooter>&amp;L_x000D_&amp;1#&amp;"Aptos"&amp;10&amp;K000000 Confidential – External&amp;C&amp;"Verdana,Regular"&amp;10&amp;K000000Internal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73096ae-7329-4b3b-9368-47aeba6959e1" origin="defaultValue">
  <element uid="id_classification_nonbusiness" value=""/>
  <element uid="eaadb568-f939-47e9-ab90-f00bdd47735e" value=""/>
</sisl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273bf5-a5d0-4947-9f67-494f49688eb0">
      <Terms xmlns="http://schemas.microsoft.com/office/infopath/2007/PartnerControls"/>
    </lcf76f155ced4ddcb4097134ff3c332f>
    <TaxCatchAll xmlns="556312b0-b79d-473a-a016-7ef9bf9fc7a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F730F6CBC7124FB4158C33747D7290" ma:contentTypeVersion="11" ma:contentTypeDescription="Create a new document." ma:contentTypeScope="" ma:versionID="f15c5b93a598bc4816e8db4bf2c3b071">
  <xsd:schema xmlns:xsd="http://www.w3.org/2001/XMLSchema" xmlns:xs="http://www.w3.org/2001/XMLSchema" xmlns:p="http://schemas.microsoft.com/office/2006/metadata/properties" xmlns:ns2="28273bf5-a5d0-4947-9f67-494f49688eb0" xmlns:ns3="556312b0-b79d-473a-a016-7ef9bf9fc7a9" targetNamespace="http://schemas.microsoft.com/office/2006/metadata/properties" ma:root="true" ma:fieldsID="07cf73dfbfd142fe78c7a461ff630f04" ns2:_="" ns3:_="">
    <xsd:import namespace="28273bf5-a5d0-4947-9f67-494f49688eb0"/>
    <xsd:import namespace="556312b0-b79d-473a-a016-7ef9bf9fc7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73bf5-a5d0-4947-9f67-494f49688e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3d927cd-4cb0-4e1c-b79c-7abb1140bc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312b0-b79d-473a-a016-7ef9bf9fc7a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d72ddc1-ede7-4c08-903d-abf05043f0cf}" ma:internalName="TaxCatchAll" ma:showField="CatchAllData" ma:web="556312b0-b79d-473a-a016-7ef9bf9fc7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D373A-6DA8-41F4-AA48-FDC83A66EC82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4E7999BA-5C66-4C79-81AB-2A0C549B43DA}">
  <ds:schemaRefs>
    <ds:schemaRef ds:uri="http://schemas.microsoft.com/office/2006/metadata/properties"/>
    <ds:schemaRef ds:uri="http://schemas.microsoft.com/office/infopath/2007/PartnerControls"/>
    <ds:schemaRef ds:uri="e5ca2460-eae2-4091-a895-94163e0699b4"/>
    <ds:schemaRef ds:uri="60024b17-ad1e-45a3-8917-85333b2f5d46"/>
    <ds:schemaRef ds:uri="28273bf5-a5d0-4947-9f67-494f49688eb0"/>
    <ds:schemaRef ds:uri="556312b0-b79d-473a-a016-7ef9bf9fc7a9"/>
  </ds:schemaRefs>
</ds:datastoreItem>
</file>

<file path=customXml/itemProps3.xml><?xml version="1.0" encoding="utf-8"?>
<ds:datastoreItem xmlns:ds="http://schemas.openxmlformats.org/officeDocument/2006/customXml" ds:itemID="{42A9A66A-2F02-4665-9417-A9E747B1B9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273bf5-a5d0-4947-9f67-494f49688eb0"/>
    <ds:schemaRef ds:uri="556312b0-b79d-473a-a016-7ef9bf9fc7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87B35C8-B694-4B7B-9642-7496B37784E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bcd42c8-d80e-47e4-995a-d69f19670230}" enabled="1" method="Privileged" siteId="{8e48d764-90e8-4522-a22b-7c71ce956aa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CSS RFI</vt:lpstr>
      <vt:lpstr>CSS Validation</vt:lpstr>
    </vt:vector>
  </TitlesOfParts>
  <Manager/>
  <Company>Ofgem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Edeh</dc:creator>
  <cp:keywords/>
  <dc:description/>
  <cp:lastModifiedBy>Helen Phillips</cp:lastModifiedBy>
  <cp:revision/>
  <dcterms:created xsi:type="dcterms:W3CDTF">2024-07-10T14:44:35Z</dcterms:created>
  <dcterms:modified xsi:type="dcterms:W3CDTF">2025-12-18T12:05:48Z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a91fed8a-384c-4772-8add-c729d313e3d9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policy="973096ae-7329-4b3b-9368-47aeba6959e1" origin="defaultValue" xmlns="http://www.boldonj</vt:lpwstr>
  </property>
  <property fmtid="{D5CDD505-2E9C-101B-9397-08002B2CF9AE}" pid="4" name="bjDocumentLabelXML-0">
    <vt:lpwstr>ames.com/2008/01/sie/internal/label"&gt;&lt;element uid="id_classification_nonbusiness" value="" /&gt;&lt;element uid="eaadb568-f939-47e9-ab90-f00bdd47735e" value="" /&gt;&lt;/sisl&gt;</vt:lpwstr>
  </property>
  <property fmtid="{D5CDD505-2E9C-101B-9397-08002B2CF9AE}" pid="5" name="bjDocumentSecurityLabel">
    <vt:lpwstr>OFFICIAL Internal Only</vt:lpwstr>
  </property>
  <property fmtid="{D5CDD505-2E9C-101B-9397-08002B2CF9AE}" pid="6" name="bjSaver">
    <vt:lpwstr>THo11CLG1kSXWrRHu9fQyT3e3SjyJF0r</vt:lpwstr>
  </property>
  <property fmtid="{D5CDD505-2E9C-101B-9397-08002B2CF9AE}" pid="7" name="bjClsUserRVM">
    <vt:lpwstr>[]</vt:lpwstr>
  </property>
  <property fmtid="{D5CDD505-2E9C-101B-9397-08002B2CF9AE}" pid="8" name="bjCentreHeaderLabel-first">
    <vt:lpwstr>&amp;"Verdana,Regular"&amp;10&amp;K000000Internal Only</vt:lpwstr>
  </property>
  <property fmtid="{D5CDD505-2E9C-101B-9397-08002B2CF9AE}" pid="9" name="bjCentreFooterLabel-first">
    <vt:lpwstr>&amp;"Verdana,Regular"&amp;10&amp;K000000Internal Only</vt:lpwstr>
  </property>
  <property fmtid="{D5CDD505-2E9C-101B-9397-08002B2CF9AE}" pid="10" name="bjCentreHeaderLabel-even">
    <vt:lpwstr>&amp;"Verdana,Regular"&amp;10&amp;K000000Internal Only</vt:lpwstr>
  </property>
  <property fmtid="{D5CDD505-2E9C-101B-9397-08002B2CF9AE}" pid="11" name="bjCentreFooterLabel-even">
    <vt:lpwstr>&amp;"Verdana,Regular"&amp;10&amp;K000000Internal Only</vt:lpwstr>
  </property>
  <property fmtid="{D5CDD505-2E9C-101B-9397-08002B2CF9AE}" pid="12" name="bjCentreHeaderLabel">
    <vt:lpwstr>&amp;"Verdana,Regular"&amp;10&amp;K000000Internal Only</vt:lpwstr>
  </property>
  <property fmtid="{D5CDD505-2E9C-101B-9397-08002B2CF9AE}" pid="13" name="bjCentreFooterLabel">
    <vt:lpwstr>&amp;"Verdana,Regular"&amp;10&amp;K000000Internal Only</vt:lpwstr>
  </property>
  <property fmtid="{D5CDD505-2E9C-101B-9397-08002B2CF9AE}" pid="14" name="MSIP_Label_38144ccb-b10a-4c0f-b070-7a3b00ac7463_Enabled">
    <vt:lpwstr>true</vt:lpwstr>
  </property>
  <property fmtid="{D5CDD505-2E9C-101B-9397-08002B2CF9AE}" pid="15" name="MSIP_Label_38144ccb-b10a-4c0f-b070-7a3b00ac7463_SetDate">
    <vt:lpwstr>2024-07-16T08:09:25Z</vt:lpwstr>
  </property>
  <property fmtid="{D5CDD505-2E9C-101B-9397-08002B2CF9AE}" pid="16" name="MSIP_Label_38144ccb-b10a-4c0f-b070-7a3b00ac7463_Method">
    <vt:lpwstr>Standard</vt:lpwstr>
  </property>
  <property fmtid="{D5CDD505-2E9C-101B-9397-08002B2CF9AE}" pid="17" name="MSIP_Label_38144ccb-b10a-4c0f-b070-7a3b00ac7463_Name">
    <vt:lpwstr>InternalOnly</vt:lpwstr>
  </property>
  <property fmtid="{D5CDD505-2E9C-101B-9397-08002B2CF9AE}" pid="18" name="MSIP_Label_38144ccb-b10a-4c0f-b070-7a3b00ac7463_SiteId">
    <vt:lpwstr>185562ad-39bc-4840-8e40-be6216340c52</vt:lpwstr>
  </property>
  <property fmtid="{D5CDD505-2E9C-101B-9397-08002B2CF9AE}" pid="19" name="MSIP_Label_38144ccb-b10a-4c0f-b070-7a3b00ac7463_ActionId">
    <vt:lpwstr>21ffd8ec-0725-4b8e-842d-244113a8f394</vt:lpwstr>
  </property>
  <property fmtid="{D5CDD505-2E9C-101B-9397-08002B2CF9AE}" pid="20" name="MSIP_Label_38144ccb-b10a-4c0f-b070-7a3b00ac7463_ContentBits">
    <vt:lpwstr>2</vt:lpwstr>
  </property>
  <property fmtid="{D5CDD505-2E9C-101B-9397-08002B2CF9AE}" pid="21" name="ContentTypeId">
    <vt:lpwstr>0x0101000CF730F6CBC7124FB4158C33747D7290</vt:lpwstr>
  </property>
  <property fmtid="{D5CDD505-2E9C-101B-9397-08002B2CF9AE}" pid="22" name="MediaServiceImageTags">
    <vt:lpwstr/>
  </property>
  <property fmtid="{D5CDD505-2E9C-101B-9397-08002B2CF9AE}" pid="23" name="Order">
    <vt:r8>44478300</vt:r8>
  </property>
  <property fmtid="{D5CDD505-2E9C-101B-9397-08002B2CF9AE}" pid="24" name="xd_Signature">
    <vt:bool>false</vt:bool>
  </property>
  <property fmtid="{D5CDD505-2E9C-101B-9397-08002B2CF9AE}" pid="25" name="xd_ProgID">
    <vt:lpwstr/>
  </property>
  <property fmtid="{D5CDD505-2E9C-101B-9397-08002B2CF9AE}" pid="26" name="ComplianceAssetId">
    <vt:lpwstr/>
  </property>
  <property fmtid="{D5CDD505-2E9C-101B-9397-08002B2CF9AE}" pid="27" name="TemplateUrl">
    <vt:lpwstr/>
  </property>
  <property fmtid="{D5CDD505-2E9C-101B-9397-08002B2CF9AE}" pid="28" name="_ExtendedDescription">
    <vt:lpwstr/>
  </property>
  <property fmtid="{D5CDD505-2E9C-101B-9397-08002B2CF9AE}" pid="29" name="TriggerFlowInfo">
    <vt:lpwstr/>
  </property>
</Properties>
</file>